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dianny.carvalho\Downloads\"/>
    </mc:Choice>
  </mc:AlternateContent>
  <xr:revisionPtr revIDLastSave="0" documentId="8_{9E8AADA5-574E-42CA-AFA3-0FF6469FA0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B6" i="1" l="1"/>
  <c r="B13" i="1" s="1"/>
  <c r="A6" i="1"/>
  <c r="A10" i="1" s="1"/>
  <c r="B29" i="1" l="1"/>
  <c r="D2" i="1" l="1"/>
  <c r="E2" i="1" l="1"/>
  <c r="B28" i="1" l="1"/>
  <c r="C33" i="1" s="1"/>
  <c r="A13" i="1"/>
  <c r="A16" i="1" l="1"/>
  <c r="B21" i="1"/>
  <c r="B10" i="1"/>
  <c r="B20" i="1" s="1"/>
  <c r="B9" i="2"/>
  <c r="D6" i="2"/>
  <c r="B6" i="2" s="1"/>
  <c r="B3" i="2"/>
  <c r="B22" i="1" l="1"/>
</calcChain>
</file>

<file path=xl/sharedStrings.xml><?xml version="1.0" encoding="utf-8"?>
<sst xmlns="http://schemas.openxmlformats.org/spreadsheetml/2006/main" count="54" uniqueCount="51">
  <si>
    <t>PC</t>
  </si>
  <si>
    <t>LG</t>
  </si>
  <si>
    <t>SG</t>
  </si>
  <si>
    <t>LC</t>
  </si>
  <si>
    <t>Valor estimado da Contratação</t>
  </si>
  <si>
    <t>Passivo Total</t>
  </si>
  <si>
    <t>Ativo Circulante</t>
  </si>
  <si>
    <t>Ativo Permanente</t>
  </si>
  <si>
    <t>Passivo Circulante</t>
  </si>
  <si>
    <t>Passivo Não Circulante</t>
  </si>
  <si>
    <t>TOTAL</t>
  </si>
  <si>
    <t>AC+RLP</t>
  </si>
  <si>
    <t>PC+ELP</t>
  </si>
  <si>
    <t>AT</t>
  </si>
  <si>
    <t>AC</t>
  </si>
  <si>
    <t>16,66% - IN 05/2017</t>
  </si>
  <si>
    <t>Ativo Total</t>
  </si>
  <si>
    <t>ATIVO</t>
  </si>
  <si>
    <t>PASSIVO</t>
  </si>
  <si>
    <t>LG (liquidez geral)</t>
  </si>
  <si>
    <t>SG (solvência geral)</t>
  </si>
  <si>
    <t>LC (liquidez corrente)</t>
  </si>
  <si>
    <t>01/12.</t>
  </si>
  <si>
    <t>PERCENTUAL MAIOR/MENOR 10%</t>
  </si>
  <si>
    <t>Receita Bruta</t>
  </si>
  <si>
    <t>Percentual</t>
  </si>
  <si>
    <t>&gt;1</t>
  </si>
  <si>
    <t>ÍNDICES DE LIQUIDEZ</t>
  </si>
  <si>
    <t>CAPITAL DE GIRO</t>
  </si>
  <si>
    <t>PATRIMÔNIO LÍQUIDO</t>
  </si>
  <si>
    <t>CONTRATOS FIRMADOS</t>
  </si>
  <si>
    <t>Justificativa</t>
  </si>
  <si>
    <t>Ativo realizavel a longo Prazo</t>
  </si>
  <si>
    <t>Contratos Firmados / 12</t>
  </si>
  <si>
    <t>Total Contratos</t>
  </si>
  <si>
    <t>CONTATO SERVIÇOS DE CONSERVAÇAO E MANUTENÇÃO EIRELI
CNPJ: 04.768.594/0001-36</t>
  </si>
  <si>
    <t>IMPLURB - Instituto Municipal de Planejamento Urbano</t>
  </si>
  <si>
    <t>DSEI ALTAMIRA</t>
  </si>
  <si>
    <t>SEDUC- Secretaria de Estado de Educação e Qualidade de Ensino do Amazonas</t>
  </si>
  <si>
    <t>DETRAN- DepartamentoEstadual de Trânsito do Amazonas</t>
  </si>
  <si>
    <t>FAAR – Fundação Amazonas de Alto Rendimento</t>
  </si>
  <si>
    <t>AADC- Agência Amazonense de Desenvolvimento Cultural</t>
  </si>
  <si>
    <t>ICMBio – Instituto Chico Mendes de Conservação da Biodiversidade/MT.</t>
  </si>
  <si>
    <t>Receita Federal - Delegacia</t>
  </si>
  <si>
    <t>ICMBio – Instituto Chico Mendes de Conservação da Biodiversidade/TO.</t>
  </si>
  <si>
    <t>MAPA - Ministério da Agricultura/RO</t>
  </si>
  <si>
    <t>Receita Federal - MS</t>
  </si>
  <si>
    <t>Advocacia Geral da União – AGU - RO</t>
  </si>
  <si>
    <t>10% do valor estimado</t>
  </si>
  <si>
    <t>VALOR TOTAL DOS CONTRATOS FIRMADOS - Anexo II do Edital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</si>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</sst>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0000"/>
    <numFmt numFmtId="166" formatCode="_-[$R$-416]\ * #,##0.00_-;\-[$R$-416]\ * #,##0.00_-;_-[$R$-416]\ 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b/>
      <sz val="14"/>
      <color rgb="FF0070C0"/>
      <name val="Times New Roman"/>
      <family val="1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</cellStyleXfs>
  <cellXfs count="73">
    <xf numFmtId="0" fontId="0" fillId="0" borderId="0" xfId="0"/>
    <xf numFmtId="0" fontId="3" fillId="0" borderId="0" xfId="0" applyFont="1"/>
    <xf numFmtId="164" fontId="0" fillId="0" borderId="0" xfId="0" applyNumberFormat="1"/>
    <xf numFmtId="0" fontId="4" fillId="0" borderId="1" xfId="0" applyFont="1" applyBorder="1"/>
    <xf numFmtId="0" fontId="0" fillId="0" borderId="1" xfId="0" applyBorder="1"/>
    <xf numFmtId="164" fontId="0" fillId="0" borderId="1" xfId="1" applyFont="1" applyBorder="1"/>
    <xf numFmtId="43" fontId="4" fillId="0" borderId="1" xfId="3" applyFont="1" applyBorder="1" applyAlignment="1">
      <alignment horizontal="center" vertical="top"/>
    </xf>
    <xf numFmtId="43" fontId="4" fillId="0" borderId="1" xfId="3" applyFont="1" applyBorder="1"/>
    <xf numFmtId="164" fontId="0" fillId="0" borderId="1" xfId="0" applyNumberForma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0" xfId="1" applyFont="1"/>
    <xf numFmtId="9" fontId="3" fillId="6" borderId="1" xfId="2" applyFont="1" applyFill="1" applyBorder="1" applyAlignment="1">
      <alignment horizontal="center"/>
    </xf>
    <xf numFmtId="0" fontId="6" fillId="0" borderId="0" xfId="0" applyFont="1" applyAlignment="1"/>
    <xf numFmtId="164" fontId="5" fillId="0" borderId="0" xfId="1" applyFont="1"/>
    <xf numFmtId="0" fontId="2" fillId="0" borderId="0" xfId="0" applyFont="1"/>
    <xf numFmtId="164" fontId="3" fillId="0" borderId="0" xfId="1" applyNumberFormat="1" applyFont="1"/>
    <xf numFmtId="166" fontId="3" fillId="0" borderId="0" xfId="0" applyNumberFormat="1" applyFont="1"/>
    <xf numFmtId="164" fontId="2" fillId="0" borderId="0" xfId="1" applyNumberFormat="1" applyFont="1"/>
    <xf numFmtId="0" fontId="8" fillId="9" borderId="1" xfId="6" applyFont="1" applyBorder="1" applyAlignment="1">
      <alignment horizontal="center" vertical="center"/>
    </xf>
    <xf numFmtId="0" fontId="8" fillId="11" borderId="1" xfId="8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/>
    <xf numFmtId="164" fontId="9" fillId="0" borderId="1" xfId="1" applyFont="1" applyBorder="1"/>
    <xf numFmtId="164" fontId="10" fillId="0" borderId="1" xfId="1" applyFont="1" applyBorder="1"/>
    <xf numFmtId="164" fontId="10" fillId="0" borderId="1" xfId="1" applyFont="1" applyBorder="1" applyAlignment="1">
      <alignment horizontal="center"/>
    </xf>
    <xf numFmtId="164" fontId="10" fillId="0" borderId="0" xfId="0" applyNumberFormat="1" applyFont="1"/>
    <xf numFmtId="166" fontId="9" fillId="0" borderId="0" xfId="0" applyNumberFormat="1" applyFont="1"/>
    <xf numFmtId="164" fontId="10" fillId="0" borderId="0" xfId="1" applyNumberFormat="1" applyFont="1"/>
    <xf numFmtId="0" fontId="8" fillId="7" borderId="1" xfId="4" applyFont="1" applyBorder="1" applyAlignment="1">
      <alignment horizontal="center" vertical="center"/>
    </xf>
    <xf numFmtId="0" fontId="8" fillId="8" borderId="1" xfId="5" applyFont="1" applyBorder="1" applyAlignment="1">
      <alignment horizontal="center" vertical="center"/>
    </xf>
    <xf numFmtId="0" fontId="10" fillId="0" borderId="0" xfId="0" applyFont="1" applyBorder="1"/>
    <xf numFmtId="166" fontId="12" fillId="0" borderId="0" xfId="0" applyNumberFormat="1" applyFont="1"/>
    <xf numFmtId="0" fontId="9" fillId="4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166" fontId="10" fillId="0" borderId="0" xfId="0" applyNumberFormat="1" applyFont="1"/>
    <xf numFmtId="164" fontId="9" fillId="0" borderId="0" xfId="1" applyFont="1"/>
    <xf numFmtId="166" fontId="10" fillId="0" borderId="0" xfId="0" applyNumberFormat="1" applyFont="1" applyAlignment="1">
      <alignment wrapText="1"/>
    </xf>
    <xf numFmtId="0" fontId="9" fillId="4" borderId="1" xfId="0" applyFont="1" applyFill="1" applyBorder="1" applyAlignment="1">
      <alignment horizontal="center"/>
    </xf>
    <xf numFmtId="164" fontId="10" fillId="0" borderId="1" xfId="0" applyNumberFormat="1" applyFont="1" applyBorder="1"/>
    <xf numFmtId="0" fontId="8" fillId="12" borderId="2" xfId="9" applyFont="1" applyBorder="1" applyAlignment="1">
      <alignment horizontal="center" vertical="center"/>
    </xf>
    <xf numFmtId="0" fontId="8" fillId="12" borderId="3" xfId="9" applyFont="1" applyBorder="1" applyAlignment="1">
      <alignment horizontal="center" vertical="center"/>
    </xf>
    <xf numFmtId="164" fontId="10" fillId="3" borderId="1" xfId="1" applyFont="1" applyFill="1" applyBorder="1"/>
    <xf numFmtId="164" fontId="10" fillId="3" borderId="1" xfId="0" applyNumberFormat="1" applyFont="1" applyFill="1" applyBorder="1"/>
    <xf numFmtId="0" fontId="10" fillId="3" borderId="0" xfId="0" applyFont="1" applyFill="1"/>
    <xf numFmtId="0" fontId="9" fillId="3" borderId="0" xfId="0" applyFont="1" applyFill="1" applyBorder="1" applyAlignment="1">
      <alignment horizontal="center" vertical="center"/>
    </xf>
    <xf numFmtId="166" fontId="10" fillId="0" borderId="0" xfId="0" applyNumberFormat="1" applyFont="1" applyAlignment="1">
      <alignment horizontal="left"/>
    </xf>
    <xf numFmtId="0" fontId="9" fillId="2" borderId="1" xfId="0" applyFont="1" applyFill="1" applyBorder="1" applyAlignment="1">
      <alignment horizontal="center" wrapText="1"/>
    </xf>
    <xf numFmtId="4" fontId="10" fillId="0" borderId="0" xfId="0" applyNumberFormat="1" applyFont="1" applyBorder="1"/>
    <xf numFmtId="0" fontId="8" fillId="10" borderId="1" xfId="7" applyFont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10" fillId="0" borderId="1" xfId="0" applyFont="1" applyBorder="1"/>
    <xf numFmtId="166" fontId="10" fillId="0" borderId="1" xfId="0" applyNumberFormat="1" applyFont="1" applyBorder="1"/>
    <xf numFmtId="166" fontId="9" fillId="5" borderId="4" xfId="0" applyNumberFormat="1" applyFont="1" applyFill="1" applyBorder="1"/>
    <xf numFmtId="16" fontId="10" fillId="2" borderId="1" xfId="0" applyNumberFormat="1" applyFont="1" applyFill="1" applyBorder="1"/>
    <xf numFmtId="2" fontId="9" fillId="5" borderId="1" xfId="0" applyNumberFormat="1" applyFont="1" applyFill="1" applyBorder="1"/>
    <xf numFmtId="0" fontId="9" fillId="0" borderId="0" xfId="0" applyFont="1"/>
    <xf numFmtId="0" fontId="9" fillId="2" borderId="1" xfId="0" applyFont="1" applyFill="1" applyBorder="1" applyAlignment="1">
      <alignment horizontal="center"/>
    </xf>
    <xf numFmtId="164" fontId="9" fillId="5" borderId="1" xfId="0" applyNumberFormat="1" applyFont="1" applyFill="1" applyBorder="1" applyAlignment="1">
      <alignment horizontal="center"/>
    </xf>
    <xf numFmtId="165" fontId="9" fillId="5" borderId="1" xfId="0" applyNumberFormat="1" applyFont="1" applyFill="1" applyBorder="1"/>
    <xf numFmtId="164" fontId="13" fillId="5" borderId="2" xfId="0" applyNumberFormat="1" applyFont="1" applyFill="1" applyBorder="1" applyAlignment="1">
      <alignment horizontal="center"/>
    </xf>
    <xf numFmtId="164" fontId="13" fillId="5" borderId="3" xfId="0" applyNumberFormat="1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166" fontId="2" fillId="0" borderId="1" xfId="0" applyNumberFormat="1" applyFont="1" applyBorder="1"/>
    <xf numFmtId="166" fontId="9" fillId="0" borderId="1" xfId="0" applyNumberFormat="1" applyFont="1" applyBorder="1"/>
    <xf numFmtId="166" fontId="9" fillId="2" borderId="0" xfId="0" applyNumberFormat="1" applyFont="1" applyFill="1"/>
    <xf numFmtId="164" fontId="9" fillId="5" borderId="1" xfId="0" applyNumberFormat="1" applyFont="1" applyFill="1" applyBorder="1"/>
  </cellXfs>
  <cellStyles count="10">
    <cellStyle name="Ênfase1" xfId="4" builtinId="29"/>
    <cellStyle name="Ênfase2" xfId="5" builtinId="33"/>
    <cellStyle name="Ênfase3" xfId="6" builtinId="37"/>
    <cellStyle name="Ênfase4" xfId="7" builtinId="41"/>
    <cellStyle name="Ênfase5" xfId="8" builtinId="45"/>
    <cellStyle name="Ênfase6" xfId="9" builtinId="49"/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4"/>
  <sheetViews>
    <sheetView tabSelected="1" zoomScale="85" zoomScaleNormal="85" workbookViewId="0">
      <selection activeCell="D15" sqref="D15"/>
    </sheetView>
  </sheetViews>
  <sheetFormatPr defaultRowHeight="18.75" x14ac:dyDescent="0.3"/>
  <cols>
    <col min="1" max="1" width="29.42578125" style="1" bestFit="1" customWidth="1"/>
    <col min="2" max="2" width="29.28515625" style="1" bestFit="1" customWidth="1"/>
    <col min="3" max="3" width="23.7109375" style="1" customWidth="1"/>
    <col min="4" max="4" width="27.85546875" style="1" bestFit="1" customWidth="1"/>
    <col min="5" max="5" width="25.28515625" style="1" bestFit="1" customWidth="1"/>
    <col min="6" max="6" width="16.140625" style="1" bestFit="1" customWidth="1"/>
    <col min="7" max="7" width="92.140625" style="1" bestFit="1" customWidth="1"/>
    <col min="8" max="8" width="25.42578125" style="1" bestFit="1" customWidth="1"/>
    <col min="9" max="16384" width="9.140625" style="1"/>
  </cols>
  <sheetData>
    <row r="1" spans="1:12" ht="37.5" x14ac:dyDescent="0.3">
      <c r="A1" s="19" t="s">
        <v>14</v>
      </c>
      <c r="B1" s="20" t="s">
        <v>0</v>
      </c>
      <c r="C1" s="21" t="s">
        <v>4</v>
      </c>
      <c r="D1" s="22" t="s">
        <v>48</v>
      </c>
      <c r="E1" s="22" t="s">
        <v>15</v>
      </c>
      <c r="F1" s="23"/>
      <c r="G1" s="24" t="s">
        <v>35</v>
      </c>
      <c r="H1" s="25"/>
      <c r="I1" s="23"/>
      <c r="J1" s="23"/>
      <c r="K1" s="23"/>
    </row>
    <row r="2" spans="1:12" x14ac:dyDescent="0.3">
      <c r="A2" s="26">
        <v>4403343.28</v>
      </c>
      <c r="B2" s="26">
        <v>1389113.83</v>
      </c>
      <c r="C2" s="27">
        <v>28882045.68</v>
      </c>
      <c r="D2" s="28">
        <f>C2/10</f>
        <v>2888204.568</v>
      </c>
      <c r="E2" s="72">
        <f>C2*16.66/100</f>
        <v>4811748.8102879999</v>
      </c>
      <c r="F2" s="23"/>
      <c r="G2" s="23"/>
      <c r="H2" s="23"/>
      <c r="I2" s="23"/>
      <c r="J2" s="23"/>
      <c r="K2" s="23"/>
    </row>
    <row r="3" spans="1:12" x14ac:dyDescent="0.3">
      <c r="A3" s="29"/>
      <c r="B3" s="23"/>
      <c r="C3" s="23"/>
      <c r="D3" s="23"/>
      <c r="E3" s="23"/>
      <c r="F3" s="23"/>
      <c r="G3" s="30" t="s">
        <v>49</v>
      </c>
      <c r="H3" s="31"/>
      <c r="I3" s="25"/>
      <c r="J3" s="25"/>
      <c r="K3" s="25"/>
    </row>
    <row r="4" spans="1:12" x14ac:dyDescent="0.3">
      <c r="A4" s="32" t="s">
        <v>17</v>
      </c>
      <c r="B4" s="33" t="s">
        <v>18</v>
      </c>
      <c r="C4" s="34"/>
      <c r="D4" s="34"/>
      <c r="E4" s="23"/>
      <c r="F4" s="23"/>
      <c r="G4" s="35"/>
      <c r="H4" s="31"/>
      <c r="I4" s="25"/>
      <c r="J4" s="25"/>
      <c r="K4" s="25"/>
    </row>
    <row r="5" spans="1:12" x14ac:dyDescent="0.3">
      <c r="A5" s="36" t="s">
        <v>6</v>
      </c>
      <c r="B5" s="36" t="s">
        <v>8</v>
      </c>
      <c r="C5" s="34"/>
      <c r="D5" s="34"/>
      <c r="E5" s="23"/>
      <c r="F5" s="37">
        <v>1</v>
      </c>
      <c r="G5" s="38" t="s">
        <v>36</v>
      </c>
      <c r="H5" s="38">
        <v>92433.05</v>
      </c>
      <c r="I5" s="25"/>
      <c r="J5" s="25"/>
      <c r="K5" s="25"/>
      <c r="L5" s="13"/>
    </row>
    <row r="6" spans="1:12" x14ac:dyDescent="0.3">
      <c r="A6" s="27">
        <f>A2</f>
        <v>4403343.28</v>
      </c>
      <c r="B6" s="27">
        <f>B2</f>
        <v>1389113.83</v>
      </c>
      <c r="C6" s="23"/>
      <c r="D6" s="66" t="s">
        <v>32</v>
      </c>
      <c r="E6" s="67"/>
      <c r="F6" s="37">
        <v>2</v>
      </c>
      <c r="G6" s="38" t="s">
        <v>37</v>
      </c>
      <c r="H6" s="38">
        <v>438511.29</v>
      </c>
      <c r="I6" s="23"/>
      <c r="J6" s="23"/>
      <c r="K6" s="23"/>
      <c r="L6" s="13"/>
    </row>
    <row r="7" spans="1:12" x14ac:dyDescent="0.3">
      <c r="A7" s="36" t="s">
        <v>7</v>
      </c>
      <c r="B7" s="36" t="s">
        <v>9</v>
      </c>
      <c r="C7" s="23"/>
      <c r="D7" s="39">
        <v>1685793.89</v>
      </c>
      <c r="E7" s="37"/>
      <c r="F7" s="37">
        <v>3</v>
      </c>
      <c r="G7" s="38" t="s">
        <v>38</v>
      </c>
      <c r="H7" s="38">
        <v>4096803.37</v>
      </c>
      <c r="I7" s="23"/>
      <c r="J7" s="23"/>
      <c r="K7" s="23"/>
      <c r="L7" s="13"/>
    </row>
    <row r="8" spans="1:12" x14ac:dyDescent="0.3">
      <c r="A8" s="27">
        <v>4213267.8499999996</v>
      </c>
      <c r="B8" s="27">
        <v>0</v>
      </c>
      <c r="C8" s="23"/>
      <c r="D8" s="23"/>
      <c r="E8" s="23"/>
      <c r="F8" s="37">
        <v>4</v>
      </c>
      <c r="G8" s="40" t="s">
        <v>39</v>
      </c>
      <c r="H8" s="38">
        <v>2916125</v>
      </c>
      <c r="I8" s="23"/>
      <c r="J8" s="23"/>
      <c r="K8" s="23"/>
    </row>
    <row r="9" spans="1:12" x14ac:dyDescent="0.3">
      <c r="A9" s="41" t="s">
        <v>16</v>
      </c>
      <c r="B9" s="36" t="s">
        <v>5</v>
      </c>
      <c r="C9" s="23"/>
      <c r="D9" s="23"/>
      <c r="E9" s="23"/>
      <c r="F9" s="37">
        <v>5</v>
      </c>
      <c r="G9" s="38" t="s">
        <v>40</v>
      </c>
      <c r="H9" s="38">
        <v>8800279.3599999994</v>
      </c>
      <c r="I9" s="23"/>
      <c r="J9" s="23"/>
      <c r="K9" s="23"/>
    </row>
    <row r="10" spans="1:12" x14ac:dyDescent="0.3">
      <c r="A10" s="42">
        <f>A6+A8</f>
        <v>8616611.129999999</v>
      </c>
      <c r="B10" s="27">
        <f>B6+B8</f>
        <v>1389113.83</v>
      </c>
      <c r="C10" s="23"/>
      <c r="D10" s="23"/>
      <c r="E10" s="23"/>
      <c r="F10" s="37">
        <v>6</v>
      </c>
      <c r="G10" s="38" t="s">
        <v>41</v>
      </c>
      <c r="H10" s="38">
        <v>237561.04</v>
      </c>
      <c r="I10" s="23"/>
      <c r="J10" s="23"/>
      <c r="K10" s="23"/>
    </row>
    <row r="11" spans="1:12" x14ac:dyDescent="0.3">
      <c r="A11" s="43" t="s">
        <v>29</v>
      </c>
      <c r="B11" s="44"/>
      <c r="C11" s="23"/>
      <c r="D11" s="23"/>
      <c r="E11" s="23"/>
      <c r="F11" s="37">
        <v>7</v>
      </c>
      <c r="G11" s="38" t="s">
        <v>42</v>
      </c>
      <c r="H11" s="38">
        <v>131502.29999999999</v>
      </c>
      <c r="I11" s="23"/>
      <c r="J11" s="23"/>
      <c r="K11" s="23"/>
    </row>
    <row r="12" spans="1:12" x14ac:dyDescent="0.3">
      <c r="A12" s="64">
        <v>7227497.2999999998</v>
      </c>
      <c r="B12" s="65"/>
      <c r="C12" s="23"/>
      <c r="D12" s="23"/>
      <c r="E12" s="23"/>
      <c r="F12" s="37">
        <v>8</v>
      </c>
      <c r="G12" s="38" t="s">
        <v>43</v>
      </c>
      <c r="H12" s="38">
        <v>415688.4</v>
      </c>
      <c r="I12" s="23"/>
      <c r="J12" s="23"/>
      <c r="K12" s="23"/>
    </row>
    <row r="13" spans="1:12" x14ac:dyDescent="0.3">
      <c r="A13" s="45">
        <f>A6+A8</f>
        <v>8616611.129999999</v>
      </c>
      <c r="B13" s="46">
        <f>B6+B8+A12</f>
        <v>8616611.129999999</v>
      </c>
      <c r="C13" s="23"/>
      <c r="D13" s="23"/>
      <c r="E13" s="23"/>
      <c r="F13" s="37">
        <v>9</v>
      </c>
      <c r="G13" s="38" t="s">
        <v>44</v>
      </c>
      <c r="H13" s="38">
        <v>197803.92</v>
      </c>
      <c r="I13" s="23"/>
      <c r="J13" s="23"/>
      <c r="K13" s="23"/>
    </row>
    <row r="14" spans="1:12" x14ac:dyDescent="0.3">
      <c r="A14" s="47"/>
      <c r="B14" s="48"/>
      <c r="C14" s="34"/>
      <c r="D14" s="23"/>
      <c r="E14" s="23"/>
      <c r="F14" s="37">
        <v>10</v>
      </c>
      <c r="G14" s="49" t="s">
        <v>45</v>
      </c>
      <c r="H14" s="38">
        <v>691858.52</v>
      </c>
      <c r="I14" s="23"/>
      <c r="J14" s="23"/>
      <c r="K14" s="23"/>
    </row>
    <row r="15" spans="1:12" x14ac:dyDescent="0.3">
      <c r="A15" s="50" t="s">
        <v>28</v>
      </c>
      <c r="B15" s="50"/>
      <c r="C15" s="23"/>
      <c r="D15" s="23"/>
      <c r="E15" s="23"/>
      <c r="F15" s="37">
        <v>11</v>
      </c>
      <c r="G15" s="38" t="s">
        <v>46</v>
      </c>
      <c r="H15" s="38">
        <v>5941279.6600000001</v>
      </c>
      <c r="I15" s="23"/>
      <c r="J15" s="23"/>
      <c r="K15" s="23"/>
    </row>
    <row r="16" spans="1:12" x14ac:dyDescent="0.3">
      <c r="A16" s="62">
        <f>A6-B6</f>
        <v>3014229.45</v>
      </c>
      <c r="B16" s="62"/>
      <c r="C16" s="23"/>
      <c r="D16" s="23"/>
      <c r="E16" s="23"/>
      <c r="F16" s="37">
        <v>12</v>
      </c>
      <c r="G16" s="23" t="s">
        <v>47</v>
      </c>
      <c r="H16" s="38">
        <v>1266875.05</v>
      </c>
      <c r="I16" s="23"/>
      <c r="J16" s="23"/>
      <c r="K16" s="23"/>
    </row>
    <row r="17" spans="1:11" x14ac:dyDescent="0.3">
      <c r="A17" s="23"/>
      <c r="B17" s="51"/>
      <c r="C17" s="23"/>
      <c r="D17" s="23"/>
      <c r="E17" s="23"/>
      <c r="F17" s="37"/>
      <c r="G17" s="23"/>
      <c r="H17" s="71">
        <f>SUM(H5:H16)</f>
        <v>25226720.960000001</v>
      </c>
      <c r="I17" s="23"/>
      <c r="J17" s="23"/>
      <c r="K17" s="23"/>
    </row>
    <row r="18" spans="1:11" x14ac:dyDescent="0.3">
      <c r="A18" s="23"/>
      <c r="B18" s="34"/>
      <c r="C18" s="23"/>
      <c r="D18" s="23"/>
      <c r="E18" s="23"/>
      <c r="F18" s="37"/>
      <c r="G18" s="38"/>
      <c r="H18" s="38"/>
      <c r="I18" s="23"/>
      <c r="J18" s="23"/>
      <c r="K18" s="23"/>
    </row>
    <row r="19" spans="1:11" x14ac:dyDescent="0.3">
      <c r="A19" s="52" t="s">
        <v>27</v>
      </c>
      <c r="B19" s="52"/>
      <c r="C19" s="23"/>
      <c r="D19" s="23"/>
      <c r="E19" s="23"/>
      <c r="F19" s="37"/>
      <c r="G19" s="38"/>
      <c r="H19" s="38"/>
      <c r="I19" s="23"/>
      <c r="J19" s="23"/>
      <c r="K19" s="23"/>
    </row>
    <row r="20" spans="1:11" x14ac:dyDescent="0.3">
      <c r="A20" s="53" t="s">
        <v>19</v>
      </c>
      <c r="B20" s="63">
        <f>A6/B10</f>
        <v>3.1698937732122356</v>
      </c>
      <c r="C20" s="23"/>
      <c r="D20" s="23"/>
      <c r="E20" s="23"/>
      <c r="F20" s="37"/>
      <c r="G20" s="38"/>
      <c r="H20" s="38"/>
      <c r="I20" s="23"/>
      <c r="J20" s="23"/>
      <c r="K20" s="23"/>
    </row>
    <row r="21" spans="1:11" x14ac:dyDescent="0.3">
      <c r="A21" s="53" t="s">
        <v>20</v>
      </c>
      <c r="B21" s="63">
        <f>A13/(B6+B8)</f>
        <v>6.2029553978308591</v>
      </c>
      <c r="C21" s="23"/>
      <c r="D21" s="23"/>
      <c r="E21" s="23"/>
      <c r="F21" s="37"/>
      <c r="G21" s="38"/>
      <c r="H21" s="38"/>
      <c r="I21" s="23"/>
      <c r="J21" s="23"/>
      <c r="K21" s="23"/>
    </row>
    <row r="22" spans="1:11" x14ac:dyDescent="0.3">
      <c r="A22" s="53" t="s">
        <v>21</v>
      </c>
      <c r="B22" s="63">
        <f>A6/B6</f>
        <v>3.1698937732122356</v>
      </c>
      <c r="C22" s="23"/>
      <c r="D22" s="23"/>
      <c r="E22" s="23"/>
      <c r="F22" s="37"/>
      <c r="G22" s="38"/>
      <c r="H22" s="38"/>
      <c r="I22" s="23"/>
      <c r="J22" s="23"/>
      <c r="K22" s="23"/>
    </row>
    <row r="23" spans="1:11" x14ac:dyDescent="0.3">
      <c r="A23" s="23"/>
      <c r="B23" s="23"/>
      <c r="C23" s="23"/>
      <c r="D23" s="23"/>
      <c r="E23" s="23"/>
      <c r="F23" s="37"/>
      <c r="G23" s="38"/>
      <c r="H23" s="38"/>
      <c r="I23" s="23"/>
      <c r="J23" s="23"/>
      <c r="K23" s="23"/>
    </row>
    <row r="24" spans="1:11" x14ac:dyDescent="0.3">
      <c r="A24" s="23"/>
      <c r="B24" s="23"/>
      <c r="C24" s="23"/>
      <c r="D24" s="23"/>
      <c r="E24" s="23"/>
      <c r="F24" s="37"/>
      <c r="G24" s="38"/>
      <c r="H24" s="38"/>
      <c r="I24" s="23"/>
      <c r="J24" s="23"/>
      <c r="K24" s="23"/>
    </row>
    <row r="25" spans="1:11" x14ac:dyDescent="0.3">
      <c r="A25" s="50" t="s">
        <v>30</v>
      </c>
      <c r="B25" s="54"/>
      <c r="C25" s="23"/>
      <c r="D25" s="23"/>
      <c r="E25" s="23"/>
      <c r="F25" s="37"/>
      <c r="G25" s="38"/>
      <c r="H25" s="38"/>
      <c r="I25" s="23"/>
      <c r="J25" s="23"/>
      <c r="K25" s="23"/>
    </row>
    <row r="26" spans="1:11" x14ac:dyDescent="0.3">
      <c r="A26" s="55"/>
      <c r="B26" s="56"/>
      <c r="C26" s="23"/>
      <c r="D26" s="23"/>
      <c r="E26" s="23"/>
      <c r="F26" s="37"/>
      <c r="G26" s="38"/>
      <c r="H26" s="38"/>
      <c r="I26" s="23"/>
      <c r="J26" s="23"/>
      <c r="K26" s="23"/>
    </row>
    <row r="27" spans="1:11" x14ac:dyDescent="0.3">
      <c r="A27" s="53" t="s">
        <v>10</v>
      </c>
      <c r="B27" s="57">
        <v>25226720.960000001</v>
      </c>
      <c r="C27" s="23"/>
      <c r="D27" s="23"/>
      <c r="E27" s="23"/>
      <c r="F27" s="37"/>
      <c r="G27" s="38"/>
      <c r="H27" s="38"/>
      <c r="I27" s="23"/>
      <c r="J27" s="23"/>
      <c r="K27" s="23"/>
    </row>
    <row r="28" spans="1:11" x14ac:dyDescent="0.3">
      <c r="A28" s="58" t="s">
        <v>22</v>
      </c>
      <c r="B28" s="59">
        <f>(A12/B27)*12</f>
        <v>3.4380198574963741</v>
      </c>
      <c r="C28" s="68" t="s">
        <v>26</v>
      </c>
      <c r="D28" s="23"/>
      <c r="E28" s="23"/>
      <c r="F28" s="37"/>
      <c r="G28" s="38"/>
      <c r="H28" s="38"/>
      <c r="I28" s="23"/>
      <c r="J28" s="23"/>
      <c r="K28" s="23"/>
    </row>
    <row r="29" spans="1:11" x14ac:dyDescent="0.3">
      <c r="A29" s="60" t="s">
        <v>33</v>
      </c>
      <c r="B29" s="30">
        <f>SUM(B27/12)</f>
        <v>2102226.7466666666</v>
      </c>
      <c r="C29" s="23"/>
      <c r="D29" s="23"/>
      <c r="E29" s="23"/>
      <c r="F29" s="37"/>
      <c r="G29" s="38"/>
      <c r="H29" s="38"/>
      <c r="I29" s="23"/>
      <c r="J29" s="23"/>
      <c r="K29" s="23"/>
    </row>
    <row r="30" spans="1:11" x14ac:dyDescent="0.3">
      <c r="A30" s="23"/>
      <c r="B30" s="23"/>
      <c r="C30" s="23"/>
      <c r="D30" s="23"/>
      <c r="E30" s="23"/>
      <c r="F30" s="37"/>
      <c r="G30" s="38"/>
      <c r="H30" s="30"/>
      <c r="I30" s="23"/>
      <c r="J30" s="23"/>
      <c r="K30" s="23"/>
    </row>
    <row r="31" spans="1:11" x14ac:dyDescent="0.3">
      <c r="A31" s="54" t="s">
        <v>23</v>
      </c>
      <c r="B31" s="54"/>
      <c r="C31" s="54"/>
      <c r="D31" s="23"/>
      <c r="E31" s="23"/>
      <c r="F31" s="37"/>
      <c r="G31" s="38"/>
      <c r="H31" s="31"/>
      <c r="I31" s="23"/>
      <c r="J31" s="23"/>
      <c r="K31" s="23"/>
    </row>
    <row r="32" spans="1:11" x14ac:dyDescent="0.3">
      <c r="A32" s="61" t="s">
        <v>24</v>
      </c>
      <c r="B32" s="61" t="s">
        <v>34</v>
      </c>
      <c r="C32" s="61" t="s">
        <v>25</v>
      </c>
      <c r="D32" s="61" t="s">
        <v>31</v>
      </c>
      <c r="E32" s="23"/>
      <c r="F32" s="37"/>
      <c r="G32" s="38"/>
      <c r="H32" s="31"/>
      <c r="I32" s="23"/>
      <c r="J32" s="23"/>
      <c r="K32" s="23"/>
    </row>
    <row r="33" spans="1:8" x14ac:dyDescent="0.3">
      <c r="A33" s="69">
        <v>26514631.5</v>
      </c>
      <c r="B33" s="70">
        <v>25226720.960000001</v>
      </c>
      <c r="C33" s="12">
        <f>(A33-B33)/A33</f>
        <v>4.857357870502553E-2</v>
      </c>
      <c r="D33" s="10" t="s">
        <v>50</v>
      </c>
      <c r="F33" s="9"/>
      <c r="G33" s="17"/>
      <c r="H33" s="16"/>
    </row>
    <row r="34" spans="1:8" x14ac:dyDescent="0.3">
      <c r="F34" s="9"/>
      <c r="G34" s="17"/>
      <c r="H34" s="16"/>
    </row>
    <row r="35" spans="1:8" x14ac:dyDescent="0.3">
      <c r="F35" s="9"/>
      <c r="H35" s="16"/>
    </row>
    <row r="36" spans="1:8" x14ac:dyDescent="0.3">
      <c r="F36" s="9"/>
      <c r="H36" s="16"/>
    </row>
    <row r="37" spans="1:8" x14ac:dyDescent="0.3">
      <c r="F37" s="9"/>
      <c r="H37" s="16"/>
    </row>
    <row r="38" spans="1:8" x14ac:dyDescent="0.3">
      <c r="F38" s="9"/>
      <c r="H38" s="16"/>
    </row>
    <row r="39" spans="1:8" x14ac:dyDescent="0.3">
      <c r="F39" s="9"/>
      <c r="H39" s="16"/>
    </row>
    <row r="40" spans="1:8" x14ac:dyDescent="0.3">
      <c r="F40" s="9"/>
      <c r="H40" s="16"/>
    </row>
    <row r="41" spans="1:8" x14ac:dyDescent="0.3">
      <c r="F41" s="9"/>
      <c r="H41" s="16"/>
    </row>
    <row r="42" spans="1:8" x14ac:dyDescent="0.3">
      <c r="F42" s="9"/>
      <c r="H42" s="16"/>
    </row>
    <row r="43" spans="1:8" x14ac:dyDescent="0.3">
      <c r="F43" s="9"/>
      <c r="H43" s="16"/>
    </row>
    <row r="44" spans="1:8" x14ac:dyDescent="0.3">
      <c r="F44" s="9"/>
      <c r="H44" s="16"/>
    </row>
    <row r="45" spans="1:8" x14ac:dyDescent="0.3">
      <c r="F45" s="9"/>
      <c r="H45" s="16"/>
    </row>
    <row r="46" spans="1:8" x14ac:dyDescent="0.3">
      <c r="F46" s="9"/>
      <c r="H46" s="16"/>
    </row>
    <row r="47" spans="1:8" x14ac:dyDescent="0.3">
      <c r="F47" s="9"/>
      <c r="H47" s="16"/>
    </row>
    <row r="48" spans="1:8" x14ac:dyDescent="0.3">
      <c r="F48" s="9"/>
      <c r="H48" s="16"/>
    </row>
    <row r="49" spans="6:8" x14ac:dyDescent="0.3">
      <c r="F49" s="9"/>
      <c r="H49" s="16"/>
    </row>
    <row r="50" spans="6:8" x14ac:dyDescent="0.3">
      <c r="F50" s="9"/>
      <c r="H50" s="16"/>
    </row>
    <row r="51" spans="6:8" x14ac:dyDescent="0.3">
      <c r="G51" s="15"/>
      <c r="H51" s="18"/>
    </row>
    <row r="54" spans="6:8" x14ac:dyDescent="0.3">
      <c r="H54" s="16"/>
    </row>
    <row r="55" spans="6:8" x14ac:dyDescent="0.3">
      <c r="H55" s="16"/>
    </row>
    <row r="56" spans="6:8" x14ac:dyDescent="0.3">
      <c r="H56" s="16"/>
    </row>
    <row r="57" spans="6:8" x14ac:dyDescent="0.3">
      <c r="H57" s="16"/>
    </row>
    <row r="58" spans="6:8" x14ac:dyDescent="0.3">
      <c r="H58" s="14"/>
    </row>
    <row r="74" spans="8:8" x14ac:dyDescent="0.3">
      <c r="H74" s="11"/>
    </row>
    <row r="75" spans="8:8" x14ac:dyDescent="0.3">
      <c r="H75" s="11"/>
    </row>
    <row r="76" spans="8:8" x14ac:dyDescent="0.3">
      <c r="H76" s="11"/>
    </row>
    <row r="77" spans="8:8" x14ac:dyDescent="0.3">
      <c r="H77" s="11"/>
    </row>
    <row r="78" spans="8:8" x14ac:dyDescent="0.3">
      <c r="H78" s="11"/>
    </row>
    <row r="79" spans="8:8" x14ac:dyDescent="0.3">
      <c r="H79" s="11"/>
    </row>
    <row r="80" spans="8:8" x14ac:dyDescent="0.3">
      <c r="H80" s="11"/>
    </row>
    <row r="81" spans="8:8" x14ac:dyDescent="0.3">
      <c r="H81" s="11"/>
    </row>
    <row r="82" spans="8:8" x14ac:dyDescent="0.3">
      <c r="H82" s="11"/>
    </row>
    <row r="83" spans="8:8" x14ac:dyDescent="0.3">
      <c r="H83" s="11"/>
    </row>
    <row r="84" spans="8:8" x14ac:dyDescent="0.3">
      <c r="H84" s="11"/>
    </row>
    <row r="85" spans="8:8" x14ac:dyDescent="0.3">
      <c r="H85" s="11"/>
    </row>
    <row r="86" spans="8:8" x14ac:dyDescent="0.3">
      <c r="H86" s="11"/>
    </row>
    <row r="87" spans="8:8" x14ac:dyDescent="0.3">
      <c r="H87" s="11"/>
    </row>
    <row r="88" spans="8:8" x14ac:dyDescent="0.3">
      <c r="H88" s="11"/>
    </row>
    <row r="89" spans="8:8" x14ac:dyDescent="0.3">
      <c r="H89" s="11"/>
    </row>
    <row r="90" spans="8:8" x14ac:dyDescent="0.3">
      <c r="H90" s="11"/>
    </row>
    <row r="91" spans="8:8" x14ac:dyDescent="0.3">
      <c r="H91" s="11"/>
    </row>
    <row r="92" spans="8:8" x14ac:dyDescent="0.3">
      <c r="H92" s="11"/>
    </row>
    <row r="93" spans="8:8" x14ac:dyDescent="0.3">
      <c r="H93" s="11"/>
    </row>
    <row r="94" spans="8:8" x14ac:dyDescent="0.3">
      <c r="H94" s="11"/>
    </row>
    <row r="95" spans="8:8" x14ac:dyDescent="0.3">
      <c r="H95" s="11"/>
    </row>
    <row r="96" spans="8:8" x14ac:dyDescent="0.3">
      <c r="H96" s="11"/>
    </row>
    <row r="97" spans="8:8" x14ac:dyDescent="0.3">
      <c r="H97" s="11"/>
    </row>
    <row r="98" spans="8:8" x14ac:dyDescent="0.3">
      <c r="H98" s="11"/>
    </row>
    <row r="99" spans="8:8" x14ac:dyDescent="0.3">
      <c r="H99" s="11"/>
    </row>
    <row r="100" spans="8:8" x14ac:dyDescent="0.3">
      <c r="H100" s="11"/>
    </row>
    <row r="101" spans="8:8" x14ac:dyDescent="0.3">
      <c r="H101" s="11"/>
    </row>
    <row r="102" spans="8:8" x14ac:dyDescent="0.3">
      <c r="H102" s="11"/>
    </row>
    <row r="103" spans="8:8" x14ac:dyDescent="0.3">
      <c r="H103" s="11"/>
    </row>
    <row r="104" spans="8:8" x14ac:dyDescent="0.3">
      <c r="H104" s="11"/>
    </row>
    <row r="105" spans="8:8" x14ac:dyDescent="0.3">
      <c r="H105" s="11"/>
    </row>
    <row r="106" spans="8:8" x14ac:dyDescent="0.3">
      <c r="H106" s="11"/>
    </row>
    <row r="107" spans="8:8" x14ac:dyDescent="0.3">
      <c r="H107" s="11"/>
    </row>
    <row r="108" spans="8:8" x14ac:dyDescent="0.3">
      <c r="H108" s="11"/>
    </row>
    <row r="109" spans="8:8" x14ac:dyDescent="0.3">
      <c r="H109" s="11"/>
    </row>
    <row r="110" spans="8:8" x14ac:dyDescent="0.3">
      <c r="H110" s="11"/>
    </row>
    <row r="111" spans="8:8" x14ac:dyDescent="0.3">
      <c r="H111" s="11"/>
    </row>
    <row r="112" spans="8:8" x14ac:dyDescent="0.3">
      <c r="H112" s="11"/>
    </row>
    <row r="113" spans="8:8" x14ac:dyDescent="0.3">
      <c r="H113" s="11"/>
    </row>
    <row r="114" spans="8:8" x14ac:dyDescent="0.3">
      <c r="H114" s="11"/>
    </row>
    <row r="115" spans="8:8" x14ac:dyDescent="0.3">
      <c r="H115" s="11"/>
    </row>
    <row r="116" spans="8:8" x14ac:dyDescent="0.3">
      <c r="H116" s="11"/>
    </row>
    <row r="117" spans="8:8" x14ac:dyDescent="0.3">
      <c r="H117" s="11"/>
    </row>
    <row r="118" spans="8:8" x14ac:dyDescent="0.3">
      <c r="H118" s="11"/>
    </row>
    <row r="119" spans="8:8" x14ac:dyDescent="0.3">
      <c r="H119" s="11"/>
    </row>
    <row r="120" spans="8:8" x14ac:dyDescent="0.3">
      <c r="H120" s="11"/>
    </row>
    <row r="121" spans="8:8" x14ac:dyDescent="0.3">
      <c r="H121" s="11"/>
    </row>
    <row r="122" spans="8:8" x14ac:dyDescent="0.3">
      <c r="H122" s="11"/>
    </row>
    <row r="123" spans="8:8" x14ac:dyDescent="0.3">
      <c r="H123" s="11"/>
    </row>
    <row r="124" spans="8:8" x14ac:dyDescent="0.3">
      <c r="H124" s="11"/>
    </row>
    <row r="125" spans="8:8" x14ac:dyDescent="0.3">
      <c r="H125" s="11"/>
    </row>
    <row r="126" spans="8:8" x14ac:dyDescent="0.3">
      <c r="H126" s="11"/>
    </row>
    <row r="127" spans="8:8" x14ac:dyDescent="0.3">
      <c r="H127" s="11"/>
    </row>
    <row r="128" spans="8:8" x14ac:dyDescent="0.3">
      <c r="H128" s="11"/>
    </row>
    <row r="129" spans="8:8" x14ac:dyDescent="0.3">
      <c r="H129" s="11"/>
    </row>
    <row r="130" spans="8:8" x14ac:dyDescent="0.3">
      <c r="H130" s="11"/>
    </row>
    <row r="131" spans="8:8" x14ac:dyDescent="0.3">
      <c r="H131" s="11"/>
    </row>
    <row r="132" spans="8:8" x14ac:dyDescent="0.3">
      <c r="H132" s="11"/>
    </row>
    <row r="133" spans="8:8" x14ac:dyDescent="0.3">
      <c r="H133" s="11"/>
    </row>
    <row r="134" spans="8:8" x14ac:dyDescent="0.3">
      <c r="H134" s="11"/>
    </row>
  </sheetData>
  <mergeCells count="8">
    <mergeCell ref="D6:E6"/>
    <mergeCell ref="A25:B25"/>
    <mergeCell ref="A31:C31"/>
    <mergeCell ref="A19:B19"/>
    <mergeCell ref="A15:B15"/>
    <mergeCell ref="A11:B11"/>
    <mergeCell ref="A12:B12"/>
    <mergeCell ref="A16:B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9"/>
  <sheetViews>
    <sheetView workbookViewId="0">
      <selection activeCell="E15" sqref="E15"/>
    </sheetView>
  </sheetViews>
  <sheetFormatPr defaultRowHeight="15" x14ac:dyDescent="0.25"/>
  <cols>
    <col min="4" max="4" width="15.85546875" bestFit="1" customWidth="1"/>
    <col min="5" max="5" width="13.28515625" bestFit="1" customWidth="1"/>
  </cols>
  <sheetData>
    <row r="2" spans="2:7" x14ac:dyDescent="0.25">
      <c r="B2" s="3" t="s">
        <v>1</v>
      </c>
      <c r="C2" s="4" t="s">
        <v>11</v>
      </c>
      <c r="D2" s="5">
        <v>772749.42</v>
      </c>
      <c r="E2" s="5">
        <v>3651.51</v>
      </c>
    </row>
    <row r="3" spans="2:7" x14ac:dyDescent="0.25">
      <c r="B3" s="6">
        <f>(D2+E2)/(D3+E3)</f>
        <v>0.68579276263201328</v>
      </c>
      <c r="C3" s="4" t="s">
        <v>12</v>
      </c>
      <c r="D3" s="5">
        <v>1072121.79</v>
      </c>
      <c r="E3" s="5">
        <v>60000</v>
      </c>
      <c r="G3" s="2"/>
    </row>
    <row r="4" spans="2:7" x14ac:dyDescent="0.25">
      <c r="B4" s="4"/>
      <c r="C4" s="4"/>
      <c r="D4" s="4"/>
      <c r="E4" s="4"/>
    </row>
    <row r="5" spans="2:7" x14ac:dyDescent="0.25">
      <c r="B5" s="3" t="s">
        <v>2</v>
      </c>
      <c r="C5" s="4" t="s">
        <v>13</v>
      </c>
      <c r="D5" s="5">
        <v>1308426.98</v>
      </c>
      <c r="E5" s="4"/>
    </row>
    <row r="6" spans="2:7" x14ac:dyDescent="0.25">
      <c r="B6" s="7">
        <f>D5/D6</f>
        <v>1.1557298795565094</v>
      </c>
      <c r="C6" s="4" t="s">
        <v>12</v>
      </c>
      <c r="D6" s="8">
        <f>D3+E3</f>
        <v>1132121.79</v>
      </c>
      <c r="E6" s="4"/>
    </row>
    <row r="7" spans="2:7" x14ac:dyDescent="0.25">
      <c r="B7" s="4"/>
      <c r="C7" s="4"/>
      <c r="D7" s="4"/>
      <c r="E7" s="4"/>
    </row>
    <row r="8" spans="2:7" x14ac:dyDescent="0.25">
      <c r="B8" s="3" t="s">
        <v>3</v>
      </c>
      <c r="C8" s="4" t="s">
        <v>14</v>
      </c>
      <c r="D8" s="5">
        <v>772749.42</v>
      </c>
      <c r="E8" s="4"/>
    </row>
    <row r="9" spans="2:7" x14ac:dyDescent="0.25">
      <c r="B9" s="3">
        <f>D8/D9</f>
        <v>0.72076645322169974</v>
      </c>
      <c r="C9" s="4" t="s">
        <v>0</v>
      </c>
      <c r="D9" s="5">
        <v>1072121.79</v>
      </c>
      <c r="E9" s="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Halisson Luciano Chaves A. da Fonseca</dc:creator>
  <cp:lastModifiedBy>Lidianny Almeida de Carvalho</cp:lastModifiedBy>
  <cp:lastPrinted>2015-07-29T19:55:46Z</cp:lastPrinted>
  <dcterms:created xsi:type="dcterms:W3CDTF">2015-07-20T19:48:32Z</dcterms:created>
  <dcterms:modified xsi:type="dcterms:W3CDTF">2022-04-26T17:34:46Z</dcterms:modified>
</cp:coreProperties>
</file>